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45" windowWidth="23955" windowHeight="11820"/>
  </bookViews>
  <sheets>
    <sheet name="Rekapitulace" sheetId="2" r:id="rId1"/>
    <sheet name="Komunikace" sheetId="3" r:id="rId2"/>
    <sheet name="Odvodnění" sheetId="4" r:id="rId3"/>
    <sheet name="Výkaz výměr" sheetId="1" r:id="rId4"/>
  </sheets>
  <calcPr calcId="125725"/>
</workbook>
</file>

<file path=xl/calcChain.xml><?xml version="1.0" encoding="utf-8"?>
<calcChain xmlns="http://schemas.openxmlformats.org/spreadsheetml/2006/main">
  <c r="D20" i="2"/>
  <c r="I19" i="4"/>
  <c r="I20"/>
  <c r="I21"/>
  <c r="I22"/>
  <c r="I23"/>
  <c r="I24"/>
  <c r="I25"/>
  <c r="I26"/>
  <c r="I27"/>
  <c r="I28"/>
  <c r="I29"/>
  <c r="I30"/>
  <c r="I31"/>
  <c r="I32"/>
  <c r="I33"/>
  <c r="I34"/>
  <c r="I35"/>
  <c r="I36"/>
  <c r="I37"/>
  <c r="I38"/>
  <c r="I39"/>
  <c r="I40"/>
  <c r="I41"/>
  <c r="I42"/>
  <c r="I43"/>
  <c r="G23"/>
  <c r="G24"/>
  <c r="G25"/>
  <c r="G26"/>
  <c r="G27"/>
  <c r="G28"/>
  <c r="G29"/>
  <c r="G30"/>
  <c r="G31"/>
  <c r="G32"/>
  <c r="G33"/>
  <c r="G34"/>
  <c r="G21"/>
  <c r="I18"/>
  <c r="G19"/>
  <c r="G20"/>
  <c r="G22"/>
  <c r="G35"/>
  <c r="G36"/>
  <c r="G37"/>
  <c r="G38"/>
  <c r="G39"/>
  <c r="G40"/>
  <c r="G41"/>
  <c r="G42"/>
  <c r="G43"/>
  <c r="G18"/>
  <c r="G6"/>
  <c r="G7"/>
  <c r="G8"/>
  <c r="G9"/>
  <c r="G10"/>
  <c r="G11"/>
  <c r="G12"/>
  <c r="G5"/>
  <c r="E38" i="3"/>
  <c r="G43"/>
  <c r="G33"/>
  <c r="G32"/>
  <c r="I32"/>
  <c r="I15"/>
  <c r="I16"/>
  <c r="I17"/>
  <c r="I18"/>
  <c r="I19"/>
  <c r="I20"/>
  <c r="I21"/>
  <c r="I22"/>
  <c r="I23"/>
  <c r="I24"/>
  <c r="I25"/>
  <c r="I26"/>
  <c r="I27"/>
  <c r="I28"/>
  <c r="I29"/>
  <c r="I30"/>
  <c r="I31"/>
  <c r="I34"/>
  <c r="I35"/>
  <c r="I36"/>
  <c r="I37"/>
  <c r="I38"/>
  <c r="I41"/>
  <c r="I42"/>
  <c r="I14"/>
  <c r="G15"/>
  <c r="G16"/>
  <c r="G17"/>
  <c r="G18"/>
  <c r="G19"/>
  <c r="G20"/>
  <c r="G21"/>
  <c r="G22"/>
  <c r="G23"/>
  <c r="G24"/>
  <c r="G25"/>
  <c r="G26"/>
  <c r="G27"/>
  <c r="G28"/>
  <c r="G29"/>
  <c r="G30"/>
  <c r="G31"/>
  <c r="G34"/>
  <c r="G35"/>
  <c r="G36"/>
  <c r="G37"/>
  <c r="G38"/>
  <c r="G41"/>
  <c r="G42"/>
  <c r="G14"/>
  <c r="G6"/>
  <c r="G7"/>
  <c r="G8"/>
  <c r="G9"/>
  <c r="G5"/>
  <c r="D40" i="1"/>
  <c r="D14"/>
  <c r="D13"/>
  <c r="D12"/>
  <c r="D11"/>
  <c r="I44" i="4" l="1"/>
  <c r="E45" s="1"/>
  <c r="G45" s="1"/>
  <c r="G47" s="1"/>
  <c r="D12" i="2" s="1"/>
  <c r="G14" i="4"/>
  <c r="D11" i="2" s="1"/>
  <c r="I44" i="3"/>
  <c r="E45" s="1"/>
  <c r="G45" s="1"/>
  <c r="G47" s="1"/>
  <c r="D7" i="2" s="1"/>
  <c r="G11" i="3"/>
  <c r="D6" i="2" s="1"/>
  <c r="D8" l="1"/>
  <c r="D13"/>
  <c r="D17" l="1"/>
  <c r="D18" s="1"/>
  <c r="D21" s="1"/>
  <c r="D22" s="1"/>
</calcChain>
</file>

<file path=xl/sharedStrings.xml><?xml version="1.0" encoding="utf-8"?>
<sst xmlns="http://schemas.openxmlformats.org/spreadsheetml/2006/main" count="342" uniqueCount="192">
  <si>
    <t>Výkaz výměr</t>
  </si>
  <si>
    <t>Komunikace</t>
  </si>
  <si>
    <t>zámková dlažba šedá, skladba KS1</t>
  </si>
  <si>
    <t>m.j.</t>
  </si>
  <si>
    <t>poč. m.j.</t>
  </si>
  <si>
    <t>m2</t>
  </si>
  <si>
    <t>zámková dlažba červená, skladba KS2</t>
  </si>
  <si>
    <t>zámková dlažba šedá, chodník KS3</t>
  </si>
  <si>
    <t>zatravňovací dlažba, KS4</t>
  </si>
  <si>
    <t>obruba tl. 150, nášlap 12 cm</t>
  </si>
  <si>
    <t>m</t>
  </si>
  <si>
    <t>obruba tl. 150, zapuštěná</t>
  </si>
  <si>
    <t>obruba sklopená  150/250</t>
  </si>
  <si>
    <t>obruba z kostek žulových 2 x 100</t>
  </si>
  <si>
    <t>komunikační zeleň</t>
  </si>
  <si>
    <t>hmatná dlažba</t>
  </si>
  <si>
    <t>Odkopávka pro komunikace</t>
  </si>
  <si>
    <t>m3</t>
  </si>
  <si>
    <t>podklad štp. tl. 8 cm</t>
  </si>
  <si>
    <t>podklad štp. tl. 12 cm</t>
  </si>
  <si>
    <t>Geotextilie separační 300 g/m2</t>
  </si>
  <si>
    <t>podklad z kameniva 0-63 tl. 15 cm</t>
  </si>
  <si>
    <t>podklad z kameniva 0-63 tl. 10 cm</t>
  </si>
  <si>
    <t>podklad z kameniva 0-16 tl. 5 cm</t>
  </si>
  <si>
    <t>obruba chodníková tl. 100</t>
  </si>
  <si>
    <t>Potrubí plastové kanalizační DN 250, SN 8</t>
  </si>
  <si>
    <t>Potrubí plastové kanalizační DN 200, SN 8</t>
  </si>
  <si>
    <t>ks</t>
  </si>
  <si>
    <t>Skruže šachtové TBS-Q 1000/250/120 SP</t>
  </si>
  <si>
    <t>Skruže šachtové TBS-Q 1000/500/120 SP</t>
  </si>
  <si>
    <t>soub.</t>
  </si>
  <si>
    <t>Dopravní značka P8</t>
  </si>
  <si>
    <t>Konus šachtový TBR-Q 600/1000x625/120 SPK</t>
  </si>
  <si>
    <t>Pozn. šachtové díly vč. stupadel</t>
  </si>
  <si>
    <t>Dopravní zrcadlo 400/600, + výložník a kotvení</t>
  </si>
  <si>
    <t>Výkop rýhy pro kanalizaci</t>
  </si>
  <si>
    <t>Lože z písku</t>
  </si>
  <si>
    <t>Obsyp pískem</t>
  </si>
  <si>
    <t>Zásyp rýh</t>
  </si>
  <si>
    <t>Přebytečná zemina</t>
  </si>
  <si>
    <t>Vpust uliční 500/200, komplet</t>
  </si>
  <si>
    <t>Šachta kanalizační, dno, TBZ-Q 250 - 735</t>
  </si>
  <si>
    <t>Poklop D400 vč. rámu a vyrovnání (D400 EN 124, 400 kN)</t>
  </si>
  <si>
    <t>STAVBA:</t>
  </si>
  <si>
    <t>REKAPITULACE</t>
  </si>
  <si>
    <t>Zemní práce</t>
  </si>
  <si>
    <t>800-1</t>
  </si>
  <si>
    <t>822-1</t>
  </si>
  <si>
    <t>827-1</t>
  </si>
  <si>
    <t>Vedení trubní</t>
  </si>
  <si>
    <t>SO 1 Celkem</t>
  </si>
  <si>
    <t>SO 2 Celkem</t>
  </si>
  <si>
    <t>Zařízení staveniště  4%</t>
  </si>
  <si>
    <t>Cena bez DPH</t>
  </si>
  <si>
    <t>ZRN Celkem</t>
  </si>
  <si>
    <t>DPH  21%</t>
  </si>
  <si>
    <t>Cena včetně DPH</t>
  </si>
  <si>
    <t>položka</t>
  </si>
  <si>
    <t>zkrácený popis</t>
  </si>
  <si>
    <t>mj</t>
  </si>
  <si>
    <t>množství</t>
  </si>
  <si>
    <t>jed. cena</t>
  </si>
  <si>
    <t>montáž</t>
  </si>
  <si>
    <t>120 00 - 1101</t>
  </si>
  <si>
    <t>Příplatek za ztížení vykopávky v blízkosti podzem. vedení</t>
  </si>
  <si>
    <t>151 10 - 1101</t>
  </si>
  <si>
    <t>Pažení a rozepření rýh příložné do 2 m (50% výkopu zapaž.)</t>
  </si>
  <si>
    <t>Odstranění pažení příložného</t>
  </si>
  <si>
    <t>171 20 - 1201</t>
  </si>
  <si>
    <t>dodávka</t>
  </si>
  <si>
    <t>181 10 - 1102</t>
  </si>
  <si>
    <t>Úprava pláně se zhutněním v hor. 1 - 4</t>
  </si>
  <si>
    <t>Zemní práce celkem</t>
  </si>
  <si>
    <t>Pokládka geotextilie</t>
  </si>
  <si>
    <t xml:space="preserve">Dlažba zámková tl. 60 mm </t>
  </si>
  <si>
    <t>Dlažba reliéfní tl. 60 mm pro nevidomé</t>
  </si>
  <si>
    <t xml:space="preserve">dlažba zámková pro vozovky tl. 80 mm </t>
  </si>
  <si>
    <t>dlažba zámková pro vozovky tl. 80 mm, barevná</t>
  </si>
  <si>
    <t>596 91 - 4212</t>
  </si>
  <si>
    <t>Dlažba vegetační pro park. pruhy tl. 80 mm</t>
  </si>
  <si>
    <t>914 00 - 1111</t>
  </si>
  <si>
    <t>Montáž svislých dopravních značek</t>
  </si>
  <si>
    <t>kpl</t>
  </si>
  <si>
    <t>916 56 - 1111</t>
  </si>
  <si>
    <t>Osazení záhonového obrubníku betonového s boč.opěrou z bet.</t>
  </si>
  <si>
    <t>Obrubník betonový záhonový</t>
  </si>
  <si>
    <t>bm</t>
  </si>
  <si>
    <t>Osazení silničního obrub. bet. ležatého s boční opěrou bet.</t>
  </si>
  <si>
    <t>Dtto stojatého</t>
  </si>
  <si>
    <t>918 10 - 1111</t>
  </si>
  <si>
    <t>Lože pod obrubníky z betonu tř. C 12/15</t>
  </si>
  <si>
    <t>919 73 - 5112</t>
  </si>
  <si>
    <t>Řezání stávajícího živičného krytu do 100 mm</t>
  </si>
  <si>
    <t>součet hmot</t>
  </si>
  <si>
    <t>t</t>
  </si>
  <si>
    <t>Komunikace celkem</t>
  </si>
  <si>
    <t>998 22 - 3011</t>
  </si>
  <si>
    <t>Přesun hmot pro komunikace dlážděné jakékoliv délky</t>
  </si>
  <si>
    <t>hmotnost</t>
  </si>
  <si>
    <t>Lože pod potrubí z drobného těž. kameniva 0-4</t>
  </si>
  <si>
    <t>452 11 - 2121</t>
  </si>
  <si>
    <t>Osazení prstenců a rámů pod poklopy do 200 mm</t>
  </si>
  <si>
    <t>452 38 - 6111</t>
  </si>
  <si>
    <t>Vyrovnávací prstence do 100 mm</t>
  </si>
  <si>
    <t>894 40 - 1211</t>
  </si>
  <si>
    <t>895 94 - 1111</t>
  </si>
  <si>
    <t>Zřízení vpusti kanalizační UV 50</t>
  </si>
  <si>
    <t>Dílce pro uliční vpusti TBV - Q 500/290 K</t>
  </si>
  <si>
    <t>Dílce pro uliční vpusti TBV - Q 500/590</t>
  </si>
  <si>
    <t>Dílce pro uliční vpusti TBV - Q 500/290</t>
  </si>
  <si>
    <t>Dílce pro uliční vpusti TBV - Q 390/60</t>
  </si>
  <si>
    <t>mříž uliční vpusti C250</t>
  </si>
  <si>
    <t>koš na bahno</t>
  </si>
  <si>
    <t>899 10 - 4111</t>
  </si>
  <si>
    <t>Osazení poklopů litinových přes 150 kg</t>
  </si>
  <si>
    <t>Polklop BEGU 400</t>
  </si>
  <si>
    <t>998 27 - 1201</t>
  </si>
  <si>
    <t>Přesun hmot pro kanalizace v otevř. výkopu</t>
  </si>
  <si>
    <t>Vedení trubní celkem</t>
  </si>
  <si>
    <t>122 20 - 2202</t>
  </si>
  <si>
    <t>Odkopávky pro silnice v hor. 3 do 1000 m3</t>
  </si>
  <si>
    <t>162 60- 1102</t>
  </si>
  <si>
    <t>Vodorovné přemístění výkopku z hor. 1 - 4 do 5000 m</t>
  </si>
  <si>
    <t>Uložení sypaniny na skládky vč. poplatku</t>
  </si>
  <si>
    <t>t/mj</t>
  </si>
  <si>
    <t>Geotextilie separační 300g /m2</t>
  </si>
  <si>
    <t>R</t>
  </si>
  <si>
    <t>564 22 - 1111</t>
  </si>
  <si>
    <t>Podklad ze štěrkopísku do 8 cm</t>
  </si>
  <si>
    <t>564 24 - 1111</t>
  </si>
  <si>
    <t>Podklad ze štěrkopísku do 12 cm</t>
  </si>
  <si>
    <t>Podklad z kameniva drceného 0-63 tl. 10 cm</t>
  </si>
  <si>
    <t>564 73 - 1111R</t>
  </si>
  <si>
    <t>564 75 - 1111R</t>
  </si>
  <si>
    <t>Podklad z kameniva drceného 0-63 tl. 15 cm</t>
  </si>
  <si>
    <t>564 81 - 1111R</t>
  </si>
  <si>
    <t>Podklad z kameniva drceného 0-16 tl. 5 cm</t>
  </si>
  <si>
    <t>457 97 - 1111</t>
  </si>
  <si>
    <t>596 21 - 5020</t>
  </si>
  <si>
    <t>596 21 - 5040</t>
  </si>
  <si>
    <t>svislé dopravní zančky reflexni (P8)</t>
  </si>
  <si>
    <t>dopravní zrcadlo 600 / 400</t>
  </si>
  <si>
    <t>916 23 1111</t>
  </si>
  <si>
    <t>Osazení obruby z kostek drobných bez boční opěry</t>
  </si>
  <si>
    <t>Kostky žulové 8/10</t>
  </si>
  <si>
    <t>917 76 - 2111</t>
  </si>
  <si>
    <t>917 86 2111</t>
  </si>
  <si>
    <t>obrubník betonový BEST MONO II</t>
  </si>
  <si>
    <t>obrubník betonový BEST MONO II snížený</t>
  </si>
  <si>
    <t>obrubník betonový BEST MONO II přechod</t>
  </si>
  <si>
    <t>Úprava zelených ploch</t>
  </si>
  <si>
    <t>119 00 - 0001</t>
  </si>
  <si>
    <t>Dočasné zajištění potrubí ve výkopu do DN 200, ztížená vykopávka</t>
  </si>
  <si>
    <t>Dočasné zajištění kabelů, 3 kabely, ztížená vykopávka</t>
  </si>
  <si>
    <t>119 00 - 0002</t>
  </si>
  <si>
    <t>123 10 - 0010</t>
  </si>
  <si>
    <t>151 10 - 1211</t>
  </si>
  <si>
    <t>Výkop zářezu pro podzem. vedení, hor 1 - 4, odvoz do 1 km, skládka</t>
  </si>
  <si>
    <t>162 60 - 1101</t>
  </si>
  <si>
    <t>Vodorovné přemístění výkopku, hor 1-4 do 4000 m</t>
  </si>
  <si>
    <t>174 10 - 0010</t>
  </si>
  <si>
    <t>Zásyp sypaninou se zhutněním rýh a kolem objektů, přesun do 50m</t>
  </si>
  <si>
    <t>175 10 - 0020</t>
  </si>
  <si>
    <t>Obsyp potrubí štěrkopískem, dovoz ze vzdál. do 10 km</t>
  </si>
  <si>
    <t>451 57 - 2111</t>
  </si>
  <si>
    <t>Montáž potrubí z PVC DN 250</t>
  </si>
  <si>
    <t>Montáž potrubí z PVC DN 200</t>
  </si>
  <si>
    <t>871 36 - 3121</t>
  </si>
  <si>
    <t>871 37 - 3121R</t>
  </si>
  <si>
    <t>Potrubí PVC DN 200, SN 8</t>
  </si>
  <si>
    <t>Potrubí PVC DN 250, SN 8</t>
  </si>
  <si>
    <t>Odbočky PVC 250/200 SN 8</t>
  </si>
  <si>
    <t>Kolena PVC 200 SN 8</t>
  </si>
  <si>
    <t>Osazení dilců pro šachty skruží 25/100/9</t>
  </si>
  <si>
    <t>894 40 - 2211</t>
  </si>
  <si>
    <t>Osazení skruží přechodových 60/100/70/9</t>
  </si>
  <si>
    <t>Osazení dilců pro šachty skruží 50/100/9</t>
  </si>
  <si>
    <t>894 42 - 1112</t>
  </si>
  <si>
    <t>Osazení dílců betonových šachet</t>
  </si>
  <si>
    <t>Šachta kanalizační dno TBZ-Q 250 - 735</t>
  </si>
  <si>
    <t>Skruž šachtová TBZ-Q 1000/250/120 SP</t>
  </si>
  <si>
    <t>Skruž šachtová TBZ-Q 1000/500/120 SP</t>
  </si>
  <si>
    <t>Konus šachtový TBZ-Q 600/1000x625/120 SPK</t>
  </si>
  <si>
    <t>Vypracoval:</t>
  </si>
  <si>
    <t>SO 101  Rekonstrukce komunikace</t>
  </si>
  <si>
    <t>SO 301  Rekonstrukce odvodnění</t>
  </si>
  <si>
    <t>Kladení zámkové dlažby tl. 80 mm, lože do 3 mm vč. rekt. poklopů</t>
  </si>
  <si>
    <t>Kladení zámkové dlažby tl. 60 mm, do drtě 3 cm vč. rekt. poklopů</t>
  </si>
  <si>
    <t>Kladení dlažby z betonových veget. tvárnic tl. 80 mm vč. rekt. poklopů</t>
  </si>
  <si>
    <t>TACHLOVICE - REKONSTRUKCE ULICE KE STRÁNI</t>
  </si>
  <si>
    <t>Vytýčení podzemních vedení</t>
  </si>
  <si>
    <t>05. 2015</t>
  </si>
</sst>
</file>

<file path=xl/styles.xml><?xml version="1.0" encoding="utf-8"?>
<styleSheet xmlns="http://schemas.openxmlformats.org/spreadsheetml/2006/main">
  <numFmts count="3">
    <numFmt numFmtId="164" formatCode="#,##0.00\ &quot;Kč&quot;"/>
    <numFmt numFmtId="165" formatCode="#,##0\ &quot;Kč&quot;"/>
    <numFmt numFmtId="166" formatCode="0.00000"/>
  </numFmts>
  <fonts count="8"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</font>
    <font>
      <u/>
      <sz val="11"/>
      <color theme="1"/>
      <name val="Calibri"/>
      <family val="2"/>
      <charset val="238"/>
      <scheme val="minor"/>
    </font>
    <font>
      <b/>
      <u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3" fillId="0" borderId="0"/>
  </cellStyleXfs>
  <cellXfs count="43">
    <xf numFmtId="0" fontId="0" fillId="0" borderId="0" xfId="0"/>
    <xf numFmtId="0" fontId="1" fillId="0" borderId="0" xfId="0" applyFont="1"/>
    <xf numFmtId="49" fontId="0" fillId="0" borderId="0" xfId="0" applyNumberFormat="1"/>
    <xf numFmtId="0" fontId="2" fillId="0" borderId="0" xfId="0" applyFont="1"/>
    <xf numFmtId="0" fontId="0" fillId="0" borderId="0" xfId="0" applyAlignment="1">
      <alignment horizontal="right"/>
    </xf>
    <xf numFmtId="0" fontId="3" fillId="0" borderId="0" xfId="1"/>
    <xf numFmtId="0" fontId="3" fillId="0" borderId="0" xfId="1" applyAlignment="1">
      <alignment horizontal="center"/>
    </xf>
    <xf numFmtId="164" fontId="3" fillId="0" borderId="0" xfId="1" applyNumberFormat="1"/>
    <xf numFmtId="2" fontId="3" fillId="0" borderId="0" xfId="1" applyNumberFormat="1"/>
    <xf numFmtId="164" fontId="4" fillId="0" borderId="0" xfId="1" applyNumberFormat="1" applyFont="1"/>
    <xf numFmtId="0" fontId="3" fillId="0" borderId="0" xfId="1" applyFont="1"/>
    <xf numFmtId="2" fontId="3" fillId="0" borderId="0" xfId="1" applyNumberFormat="1" applyAlignment="1">
      <alignment horizontal="right"/>
    </xf>
    <xf numFmtId="166" fontId="3" fillId="0" borderId="0" xfId="1" applyNumberFormat="1" applyAlignment="1">
      <alignment horizontal="center"/>
    </xf>
    <xf numFmtId="0" fontId="3" fillId="0" borderId="0" xfId="1" applyAlignment="1"/>
    <xf numFmtId="2" fontId="3" fillId="0" borderId="0" xfId="1" applyNumberFormat="1" applyAlignment="1"/>
    <xf numFmtId="164" fontId="3" fillId="0" borderId="0" xfId="1" applyNumberFormat="1" applyAlignment="1"/>
    <xf numFmtId="165" fontId="0" fillId="0" borderId="0" xfId="0" applyNumberFormat="1"/>
    <xf numFmtId="0" fontId="3" fillId="0" borderId="0" xfId="1"/>
    <xf numFmtId="0" fontId="3" fillId="0" borderId="0" xfId="1" applyAlignment="1">
      <alignment horizontal="center"/>
    </xf>
    <xf numFmtId="164" fontId="3" fillId="0" borderId="0" xfId="1" applyNumberFormat="1"/>
    <xf numFmtId="2" fontId="3" fillId="0" borderId="0" xfId="1" applyNumberFormat="1"/>
    <xf numFmtId="164" fontId="4" fillId="0" borderId="0" xfId="1" applyNumberFormat="1" applyFont="1"/>
    <xf numFmtId="0" fontId="3" fillId="0" borderId="0" xfId="1" applyAlignment="1">
      <alignment horizontal="left"/>
    </xf>
    <xf numFmtId="166" fontId="3" fillId="0" borderId="0" xfId="1" applyNumberFormat="1"/>
    <xf numFmtId="2" fontId="3" fillId="0" borderId="0" xfId="1" applyNumberFormat="1" applyAlignment="1">
      <alignment horizontal="right"/>
    </xf>
    <xf numFmtId="0" fontId="3" fillId="0" borderId="0" xfId="1" applyFill="1" applyBorder="1"/>
    <xf numFmtId="0" fontId="3" fillId="0" borderId="0" xfId="1" applyAlignment="1"/>
    <xf numFmtId="2" fontId="3" fillId="0" borderId="0" xfId="1" applyNumberFormat="1" applyAlignment="1"/>
    <xf numFmtId="164" fontId="3" fillId="0" borderId="0" xfId="1" applyNumberFormat="1" applyAlignment="1"/>
    <xf numFmtId="0" fontId="5" fillId="0" borderId="0" xfId="1" applyFont="1"/>
    <xf numFmtId="0" fontId="3" fillId="0" borderId="0" xfId="1"/>
    <xf numFmtId="0" fontId="3" fillId="0" borderId="0" xfId="1" applyAlignment="1">
      <alignment horizontal="center"/>
    </xf>
    <xf numFmtId="164" fontId="3" fillId="0" borderId="0" xfId="1" applyNumberFormat="1"/>
    <xf numFmtId="2" fontId="3" fillId="0" borderId="0" xfId="1" applyNumberFormat="1"/>
    <xf numFmtId="164" fontId="4" fillId="0" borderId="0" xfId="1" applyNumberFormat="1" applyFont="1"/>
    <xf numFmtId="166" fontId="3" fillId="0" borderId="0" xfId="1" applyNumberFormat="1"/>
    <xf numFmtId="0" fontId="3" fillId="0" borderId="0" xfId="1" applyFont="1"/>
    <xf numFmtId="2" fontId="3" fillId="0" borderId="0" xfId="1" applyNumberFormat="1" applyAlignment="1">
      <alignment horizontal="right"/>
    </xf>
    <xf numFmtId="166" fontId="3" fillId="0" borderId="0" xfId="1" applyNumberFormat="1" applyAlignment="1">
      <alignment horizontal="center"/>
    </xf>
    <xf numFmtId="0" fontId="5" fillId="0" borderId="0" xfId="1" applyFont="1"/>
    <xf numFmtId="165" fontId="6" fillId="0" borderId="0" xfId="0" applyNumberFormat="1" applyFont="1"/>
    <xf numFmtId="165" fontId="7" fillId="0" borderId="0" xfId="0" applyNumberFormat="1" applyFont="1"/>
    <xf numFmtId="165" fontId="6" fillId="0" borderId="0" xfId="0" applyNumberFormat="1" applyFont="1" applyBorder="1"/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F25"/>
  <sheetViews>
    <sheetView tabSelected="1" workbookViewId="0"/>
  </sheetViews>
  <sheetFormatPr defaultRowHeight="15"/>
  <cols>
    <col min="2" max="2" width="12.28515625" customWidth="1"/>
    <col min="3" max="3" width="33.42578125" customWidth="1"/>
    <col min="4" max="4" width="12.7109375" style="16" customWidth="1"/>
  </cols>
  <sheetData>
    <row r="1" spans="2:6" ht="15.75">
      <c r="B1" t="s">
        <v>43</v>
      </c>
      <c r="C1" s="1" t="s">
        <v>189</v>
      </c>
      <c r="F1" s="2" t="s">
        <v>191</v>
      </c>
    </row>
    <row r="3" spans="2:6" ht="18.75">
      <c r="B3" s="3" t="s">
        <v>44</v>
      </c>
    </row>
    <row r="5" spans="2:6">
      <c r="B5" t="s">
        <v>184</v>
      </c>
    </row>
    <row r="6" spans="2:6">
      <c r="B6" s="4" t="s">
        <v>46</v>
      </c>
      <c r="C6" t="s">
        <v>45</v>
      </c>
      <c r="D6" s="16">
        <f>Komunikace!G11</f>
        <v>0</v>
      </c>
    </row>
    <row r="7" spans="2:6">
      <c r="B7" s="4" t="s">
        <v>47</v>
      </c>
      <c r="C7" t="s">
        <v>1</v>
      </c>
      <c r="D7" s="16">
        <f>Komunikace!G47</f>
        <v>0</v>
      </c>
    </row>
    <row r="8" spans="2:6">
      <c r="C8" t="s">
        <v>50</v>
      </c>
      <c r="D8" s="40">
        <f>SUM(D6:D7)</f>
        <v>0</v>
      </c>
    </row>
    <row r="10" spans="2:6">
      <c r="B10" t="s">
        <v>185</v>
      </c>
    </row>
    <row r="11" spans="2:6">
      <c r="B11" s="4" t="s">
        <v>46</v>
      </c>
      <c r="C11" t="s">
        <v>45</v>
      </c>
      <c r="D11" s="16">
        <f>Odvodnění!G14</f>
        <v>0</v>
      </c>
    </row>
    <row r="12" spans="2:6">
      <c r="B12" s="4" t="s">
        <v>48</v>
      </c>
      <c r="C12" t="s">
        <v>49</v>
      </c>
      <c r="D12" s="16">
        <f>Odvodnění!G47</f>
        <v>0</v>
      </c>
    </row>
    <row r="13" spans="2:6">
      <c r="C13" t="s">
        <v>51</v>
      </c>
      <c r="D13" s="42">
        <f>D11+D12</f>
        <v>0</v>
      </c>
    </row>
    <row r="15" spans="2:6">
      <c r="D15" s="40"/>
    </row>
    <row r="17" spans="2:4">
      <c r="C17" t="s">
        <v>54</v>
      </c>
      <c r="D17" s="16">
        <f>D8+D13+D15</f>
        <v>0</v>
      </c>
    </row>
    <row r="18" spans="2:4">
      <c r="C18" t="s">
        <v>52</v>
      </c>
      <c r="D18" s="16">
        <f>D17*0.04</f>
        <v>0</v>
      </c>
    </row>
    <row r="19" spans="2:4">
      <c r="C19" t="s">
        <v>190</v>
      </c>
      <c r="D19" s="16">
        <v>0</v>
      </c>
    </row>
    <row r="20" spans="2:4">
      <c r="C20" t="s">
        <v>53</v>
      </c>
      <c r="D20" s="16">
        <f>D17+D18+D19</f>
        <v>0</v>
      </c>
    </row>
    <row r="21" spans="2:4">
      <c r="C21" t="s">
        <v>55</v>
      </c>
      <c r="D21" s="16">
        <f>D20*0.21</f>
        <v>0</v>
      </c>
    </row>
    <row r="22" spans="2:4">
      <c r="C22" t="s">
        <v>56</v>
      </c>
      <c r="D22" s="41">
        <f>D20+D21</f>
        <v>0</v>
      </c>
    </row>
    <row r="25" spans="2:4">
      <c r="B25" t="s">
        <v>183</v>
      </c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I47"/>
  <sheetViews>
    <sheetView workbookViewId="0"/>
  </sheetViews>
  <sheetFormatPr defaultRowHeight="15"/>
  <cols>
    <col min="2" max="2" width="14.7109375" customWidth="1"/>
    <col min="3" max="3" width="59.5703125" customWidth="1"/>
    <col min="4" max="4" width="7.85546875" customWidth="1"/>
    <col min="7" max="7" width="14.42578125" customWidth="1"/>
    <col min="8" max="8" width="11.140625" customWidth="1"/>
    <col min="9" max="9" width="13.42578125" customWidth="1"/>
  </cols>
  <sheetData>
    <row r="1" spans="1:9" ht="15.75">
      <c r="B1" s="1" t="s">
        <v>184</v>
      </c>
    </row>
    <row r="3" spans="1:9">
      <c r="A3" s="5"/>
      <c r="B3" s="5" t="s">
        <v>57</v>
      </c>
      <c r="C3" s="5" t="s">
        <v>58</v>
      </c>
      <c r="D3" s="13" t="s">
        <v>59</v>
      </c>
      <c r="E3" s="14" t="s">
        <v>60</v>
      </c>
      <c r="F3" s="14" t="s">
        <v>61</v>
      </c>
      <c r="G3" s="15" t="s">
        <v>62</v>
      </c>
      <c r="H3" s="5"/>
      <c r="I3" s="12"/>
    </row>
    <row r="4" spans="1:9">
      <c r="A4" s="5"/>
      <c r="B4" s="5" t="s">
        <v>46</v>
      </c>
      <c r="C4" s="5" t="s">
        <v>45</v>
      </c>
      <c r="D4" s="5"/>
      <c r="E4" s="5"/>
      <c r="F4" s="5"/>
      <c r="G4" s="5"/>
      <c r="H4" s="5"/>
      <c r="I4" s="5"/>
    </row>
    <row r="5" spans="1:9">
      <c r="A5" s="6">
        <v>1</v>
      </c>
      <c r="B5" s="5" t="s">
        <v>63</v>
      </c>
      <c r="C5" s="5" t="s">
        <v>64</v>
      </c>
      <c r="D5" s="5" t="s">
        <v>17</v>
      </c>
      <c r="E5" s="8">
        <v>192</v>
      </c>
      <c r="F5" s="11"/>
      <c r="G5" s="7">
        <f>E5*F5</f>
        <v>0</v>
      </c>
      <c r="H5" s="5"/>
      <c r="I5" s="5"/>
    </row>
    <row r="6" spans="1:9">
      <c r="A6" s="6">
        <v>2</v>
      </c>
      <c r="B6" s="30" t="s">
        <v>119</v>
      </c>
      <c r="C6" s="30" t="s">
        <v>120</v>
      </c>
      <c r="D6" s="5" t="s">
        <v>17</v>
      </c>
      <c r="E6" s="8">
        <v>762</v>
      </c>
      <c r="F6" s="11"/>
      <c r="G6" s="32">
        <f t="shared" ref="G6:G9" si="0">E6*F6</f>
        <v>0</v>
      </c>
      <c r="H6" s="5"/>
      <c r="I6" s="5"/>
    </row>
    <row r="7" spans="1:9">
      <c r="A7" s="31">
        <v>3</v>
      </c>
      <c r="B7" s="30" t="s">
        <v>121</v>
      </c>
      <c r="C7" s="30" t="s">
        <v>122</v>
      </c>
      <c r="D7" s="5" t="s">
        <v>17</v>
      </c>
      <c r="E7" s="8">
        <v>762</v>
      </c>
      <c r="F7" s="11"/>
      <c r="G7" s="32">
        <f t="shared" si="0"/>
        <v>0</v>
      </c>
    </row>
    <row r="8" spans="1:9">
      <c r="A8" s="31">
        <v>4</v>
      </c>
      <c r="B8" s="10" t="s">
        <v>68</v>
      </c>
      <c r="C8" s="36" t="s">
        <v>123</v>
      </c>
      <c r="D8" s="5" t="s">
        <v>17</v>
      </c>
      <c r="E8" s="8">
        <v>762</v>
      </c>
      <c r="F8" s="11"/>
      <c r="G8" s="32">
        <f t="shared" si="0"/>
        <v>0</v>
      </c>
    </row>
    <row r="9" spans="1:9">
      <c r="A9" s="31">
        <v>5</v>
      </c>
      <c r="B9" s="10" t="s">
        <v>70</v>
      </c>
      <c r="C9" s="10" t="s">
        <v>71</v>
      </c>
      <c r="D9" s="5" t="s">
        <v>5</v>
      </c>
      <c r="E9" s="8">
        <v>1233</v>
      </c>
      <c r="F9" s="11"/>
      <c r="G9" s="32">
        <f t="shared" si="0"/>
        <v>0</v>
      </c>
    </row>
    <row r="11" spans="1:9">
      <c r="A11" s="5"/>
      <c r="B11" s="5"/>
      <c r="C11" s="5" t="s">
        <v>72</v>
      </c>
      <c r="D11" s="5"/>
      <c r="E11" s="5"/>
      <c r="F11" s="5"/>
      <c r="G11" s="9">
        <f>SUM(G5:G10)</f>
        <v>0</v>
      </c>
      <c r="H11" s="5"/>
      <c r="I11" s="5"/>
    </row>
    <row r="13" spans="1:9">
      <c r="A13" s="17"/>
      <c r="B13" s="17" t="s">
        <v>47</v>
      </c>
      <c r="C13" s="17" t="s">
        <v>1</v>
      </c>
      <c r="D13" s="17"/>
      <c r="E13" s="17"/>
      <c r="F13" s="17"/>
      <c r="G13" s="17"/>
      <c r="H13" s="30" t="s">
        <v>124</v>
      </c>
      <c r="I13" s="30" t="s">
        <v>94</v>
      </c>
    </row>
    <row r="14" spans="1:9">
      <c r="A14" s="18">
        <v>1</v>
      </c>
      <c r="B14" s="30" t="s">
        <v>127</v>
      </c>
      <c r="C14" s="30" t="s">
        <v>128</v>
      </c>
      <c r="D14" s="17" t="s">
        <v>5</v>
      </c>
      <c r="E14" s="20">
        <v>259</v>
      </c>
      <c r="F14" s="24"/>
      <c r="G14" s="19">
        <f>E14*F14</f>
        <v>0</v>
      </c>
      <c r="H14" s="23">
        <v>0.15568000000000001</v>
      </c>
      <c r="I14" s="23">
        <f>E14*H14</f>
        <v>40.321120000000001</v>
      </c>
    </row>
    <row r="15" spans="1:9">
      <c r="A15" s="18">
        <v>2</v>
      </c>
      <c r="B15" s="30" t="s">
        <v>129</v>
      </c>
      <c r="C15" s="30" t="s">
        <v>130</v>
      </c>
      <c r="D15" s="17" t="s">
        <v>5</v>
      </c>
      <c r="E15" s="20">
        <v>1060</v>
      </c>
      <c r="F15" s="24"/>
      <c r="G15" s="32">
        <f t="shared" ref="G15:G43" si="1">E15*F15</f>
        <v>0</v>
      </c>
      <c r="H15" s="23">
        <v>0.24464</v>
      </c>
      <c r="I15" s="35">
        <f t="shared" ref="I15:I42" si="2">E15*H15</f>
        <v>259.3184</v>
      </c>
    </row>
    <row r="16" spans="1:9">
      <c r="A16" s="18">
        <v>3</v>
      </c>
      <c r="B16" s="30" t="s">
        <v>132</v>
      </c>
      <c r="C16" s="30" t="s">
        <v>131</v>
      </c>
      <c r="D16" s="17" t="s">
        <v>5</v>
      </c>
      <c r="E16" s="20">
        <v>259</v>
      </c>
      <c r="F16" s="24"/>
      <c r="G16" s="32">
        <f t="shared" si="1"/>
        <v>0</v>
      </c>
      <c r="H16" s="23">
        <v>0.17726</v>
      </c>
      <c r="I16" s="35">
        <f t="shared" si="2"/>
        <v>45.910339999999998</v>
      </c>
    </row>
    <row r="17" spans="1:9">
      <c r="A17" s="18">
        <v>4</v>
      </c>
      <c r="B17" s="30" t="s">
        <v>133</v>
      </c>
      <c r="C17" s="30" t="s">
        <v>134</v>
      </c>
      <c r="D17" s="17" t="s">
        <v>5</v>
      </c>
      <c r="E17" s="20">
        <v>160</v>
      </c>
      <c r="F17" s="24"/>
      <c r="G17" s="32">
        <f t="shared" si="1"/>
        <v>0</v>
      </c>
      <c r="H17" s="23">
        <v>0.27267000000000002</v>
      </c>
      <c r="I17" s="35">
        <f t="shared" si="2"/>
        <v>43.627200000000002</v>
      </c>
    </row>
    <row r="18" spans="1:9">
      <c r="A18" s="18">
        <v>5</v>
      </c>
      <c r="B18" s="30" t="s">
        <v>135</v>
      </c>
      <c r="C18" s="30" t="s">
        <v>136</v>
      </c>
      <c r="D18" s="17" t="s">
        <v>5</v>
      </c>
      <c r="E18" s="20">
        <v>1200</v>
      </c>
      <c r="F18" s="24"/>
      <c r="G18" s="32">
        <f t="shared" si="1"/>
        <v>0</v>
      </c>
      <c r="H18" s="23">
        <v>8.8029999999999997E-2</v>
      </c>
      <c r="I18" s="35">
        <f t="shared" si="2"/>
        <v>105.636</v>
      </c>
    </row>
    <row r="19" spans="1:9">
      <c r="A19" s="18">
        <v>8</v>
      </c>
      <c r="B19" s="17" t="s">
        <v>69</v>
      </c>
      <c r="C19" s="30" t="s">
        <v>125</v>
      </c>
      <c r="D19" s="17" t="s">
        <v>5</v>
      </c>
      <c r="E19" s="20">
        <v>1233</v>
      </c>
      <c r="F19" s="24"/>
      <c r="G19" s="32">
        <f t="shared" si="1"/>
        <v>0</v>
      </c>
      <c r="H19" s="17"/>
      <c r="I19" s="35">
        <f t="shared" si="2"/>
        <v>0</v>
      </c>
    </row>
    <row r="20" spans="1:9">
      <c r="A20" s="18">
        <v>9</v>
      </c>
      <c r="B20" s="30" t="s">
        <v>137</v>
      </c>
      <c r="C20" s="17" t="s">
        <v>73</v>
      </c>
      <c r="D20" s="17" t="s">
        <v>5</v>
      </c>
      <c r="E20" s="20">
        <v>1233</v>
      </c>
      <c r="F20" s="24"/>
      <c r="G20" s="32">
        <f t="shared" si="1"/>
        <v>0</v>
      </c>
      <c r="H20" s="17"/>
      <c r="I20" s="35">
        <f t="shared" si="2"/>
        <v>0</v>
      </c>
    </row>
    <row r="21" spans="1:9">
      <c r="A21" s="18">
        <v>10</v>
      </c>
      <c r="B21" s="22" t="s">
        <v>138</v>
      </c>
      <c r="C21" s="39" t="s">
        <v>187</v>
      </c>
      <c r="D21" s="17" t="s">
        <v>5</v>
      </c>
      <c r="E21" s="20">
        <v>25</v>
      </c>
      <c r="F21" s="24"/>
      <c r="G21" s="32">
        <f t="shared" si="1"/>
        <v>0</v>
      </c>
      <c r="H21" s="23">
        <v>5.5449999999999999E-2</v>
      </c>
      <c r="I21" s="35">
        <f t="shared" si="2"/>
        <v>1.38625</v>
      </c>
    </row>
    <row r="22" spans="1:9">
      <c r="A22" s="18">
        <v>11</v>
      </c>
      <c r="B22" s="22" t="s">
        <v>69</v>
      </c>
      <c r="C22" s="29" t="s">
        <v>74</v>
      </c>
      <c r="D22" s="17" t="s">
        <v>5</v>
      </c>
      <c r="E22" s="20">
        <v>20</v>
      </c>
      <c r="F22" s="24"/>
      <c r="G22" s="32">
        <f t="shared" si="1"/>
        <v>0</v>
      </c>
      <c r="H22" s="17"/>
      <c r="I22" s="35">
        <f t="shared" si="2"/>
        <v>0</v>
      </c>
    </row>
    <row r="23" spans="1:9">
      <c r="A23" s="18">
        <v>12</v>
      </c>
      <c r="B23" s="22" t="s">
        <v>69</v>
      </c>
      <c r="C23" s="29" t="s">
        <v>75</v>
      </c>
      <c r="D23" s="17" t="s">
        <v>5</v>
      </c>
      <c r="E23" s="20">
        <v>5</v>
      </c>
      <c r="F23" s="24"/>
      <c r="G23" s="32">
        <f t="shared" si="1"/>
        <v>0</v>
      </c>
      <c r="H23" s="17"/>
      <c r="I23" s="35">
        <f t="shared" si="2"/>
        <v>0</v>
      </c>
    </row>
    <row r="24" spans="1:9">
      <c r="A24" s="18">
        <v>13</v>
      </c>
      <c r="B24" s="22" t="s">
        <v>139</v>
      </c>
      <c r="C24" s="39" t="s">
        <v>186</v>
      </c>
      <c r="D24" s="17" t="s">
        <v>5</v>
      </c>
      <c r="E24" s="20">
        <v>1175</v>
      </c>
      <c r="F24" s="24"/>
      <c r="G24" s="32">
        <f t="shared" si="1"/>
        <v>0</v>
      </c>
      <c r="H24" s="23">
        <v>7.3929999999999996E-2</v>
      </c>
      <c r="I24" s="35">
        <f t="shared" si="2"/>
        <v>86.867750000000001</v>
      </c>
    </row>
    <row r="25" spans="1:9">
      <c r="A25" s="18">
        <v>14</v>
      </c>
      <c r="B25" s="22" t="s">
        <v>69</v>
      </c>
      <c r="C25" s="29" t="s">
        <v>76</v>
      </c>
      <c r="D25" s="17" t="s">
        <v>5</v>
      </c>
      <c r="E25" s="20">
        <v>941</v>
      </c>
      <c r="F25" s="24"/>
      <c r="G25" s="32">
        <f t="shared" si="1"/>
        <v>0</v>
      </c>
      <c r="H25" s="17"/>
      <c r="I25" s="35">
        <f t="shared" si="2"/>
        <v>0</v>
      </c>
    </row>
    <row r="26" spans="1:9">
      <c r="A26" s="18">
        <v>15</v>
      </c>
      <c r="B26" s="22" t="s">
        <v>69</v>
      </c>
      <c r="C26" s="29" t="s">
        <v>77</v>
      </c>
      <c r="D26" s="17" t="s">
        <v>5</v>
      </c>
      <c r="E26" s="20">
        <v>234</v>
      </c>
      <c r="F26" s="24"/>
      <c r="G26" s="32">
        <f t="shared" si="1"/>
        <v>0</v>
      </c>
      <c r="H26" s="17"/>
      <c r="I26" s="35">
        <f t="shared" si="2"/>
        <v>0</v>
      </c>
    </row>
    <row r="27" spans="1:9">
      <c r="A27" s="18">
        <v>16</v>
      </c>
      <c r="B27" s="22" t="s">
        <v>78</v>
      </c>
      <c r="C27" s="39" t="s">
        <v>188</v>
      </c>
      <c r="D27" s="17" t="s">
        <v>5</v>
      </c>
      <c r="E27" s="20">
        <v>33</v>
      </c>
      <c r="F27" s="24"/>
      <c r="G27" s="32">
        <f t="shared" si="1"/>
        <v>0</v>
      </c>
      <c r="H27" s="23">
        <v>9.8000000000000004E-2</v>
      </c>
      <c r="I27" s="35">
        <f t="shared" si="2"/>
        <v>3.234</v>
      </c>
    </row>
    <row r="28" spans="1:9">
      <c r="A28" s="18">
        <v>17</v>
      </c>
      <c r="B28" s="22" t="s">
        <v>69</v>
      </c>
      <c r="C28" s="39" t="s">
        <v>79</v>
      </c>
      <c r="D28" s="17" t="s">
        <v>5</v>
      </c>
      <c r="E28" s="20">
        <v>33</v>
      </c>
      <c r="F28" s="24"/>
      <c r="G28" s="32">
        <f t="shared" si="1"/>
        <v>0</v>
      </c>
      <c r="H28" s="17"/>
      <c r="I28" s="35">
        <f t="shared" si="2"/>
        <v>0</v>
      </c>
    </row>
    <row r="29" spans="1:9">
      <c r="A29" s="18">
        <v>18</v>
      </c>
      <c r="B29" s="22" t="s">
        <v>80</v>
      </c>
      <c r="C29" s="29" t="s">
        <v>81</v>
      </c>
      <c r="D29" s="17" t="s">
        <v>27</v>
      </c>
      <c r="E29" s="20">
        <v>2</v>
      </c>
      <c r="F29" s="24"/>
      <c r="G29" s="32">
        <f t="shared" si="1"/>
        <v>0</v>
      </c>
      <c r="H29" s="23">
        <v>0.22339999999999999</v>
      </c>
      <c r="I29" s="35">
        <f t="shared" si="2"/>
        <v>0.44679999999999997</v>
      </c>
    </row>
    <row r="30" spans="1:9">
      <c r="A30" s="18">
        <v>19</v>
      </c>
      <c r="B30" s="22" t="s">
        <v>69</v>
      </c>
      <c r="C30" s="39" t="s">
        <v>140</v>
      </c>
      <c r="D30" s="30" t="s">
        <v>27</v>
      </c>
      <c r="E30" s="20">
        <v>1</v>
      </c>
      <c r="F30" s="24"/>
      <c r="G30" s="32">
        <f t="shared" si="1"/>
        <v>0</v>
      </c>
      <c r="H30" s="17"/>
      <c r="I30" s="35">
        <f t="shared" si="2"/>
        <v>0</v>
      </c>
    </row>
    <row r="31" spans="1:9">
      <c r="A31" s="18">
        <v>20</v>
      </c>
      <c r="B31" s="22" t="s">
        <v>69</v>
      </c>
      <c r="C31" s="39" t="s">
        <v>141</v>
      </c>
      <c r="D31" s="30" t="s">
        <v>82</v>
      </c>
      <c r="E31" s="20">
        <v>1</v>
      </c>
      <c r="F31" s="24"/>
      <c r="G31" s="32">
        <f t="shared" si="1"/>
        <v>0</v>
      </c>
      <c r="H31" s="17"/>
      <c r="I31" s="35">
        <f t="shared" si="2"/>
        <v>0</v>
      </c>
    </row>
    <row r="32" spans="1:9">
      <c r="A32" s="31">
        <v>21</v>
      </c>
      <c r="B32" s="22" t="s">
        <v>142</v>
      </c>
      <c r="C32" s="39" t="s">
        <v>143</v>
      </c>
      <c r="D32" s="30" t="s">
        <v>10</v>
      </c>
      <c r="E32" s="33">
        <v>281.2</v>
      </c>
      <c r="F32" s="37"/>
      <c r="G32" s="32">
        <f t="shared" si="1"/>
        <v>0</v>
      </c>
      <c r="H32" s="30">
        <v>2.7709999999999999E-2</v>
      </c>
      <c r="I32" s="35">
        <f t="shared" si="2"/>
        <v>7.7920519999999991</v>
      </c>
    </row>
    <row r="33" spans="1:9">
      <c r="A33" s="31">
        <v>22</v>
      </c>
      <c r="B33" s="22" t="s">
        <v>69</v>
      </c>
      <c r="C33" s="39" t="s">
        <v>144</v>
      </c>
      <c r="D33" s="30" t="s">
        <v>94</v>
      </c>
      <c r="E33" s="33">
        <v>15.75</v>
      </c>
      <c r="F33" s="37"/>
      <c r="G33" s="32">
        <f t="shared" si="1"/>
        <v>0</v>
      </c>
      <c r="H33" s="30"/>
      <c r="I33" s="35"/>
    </row>
    <row r="34" spans="1:9">
      <c r="A34" s="18">
        <v>23</v>
      </c>
      <c r="B34" s="22" t="s">
        <v>83</v>
      </c>
      <c r="C34" s="29" t="s">
        <v>84</v>
      </c>
      <c r="D34" s="17" t="s">
        <v>10</v>
      </c>
      <c r="E34" s="20">
        <v>33.799999999999997</v>
      </c>
      <c r="F34" s="24"/>
      <c r="G34" s="32">
        <f t="shared" si="1"/>
        <v>0</v>
      </c>
      <c r="H34" s="23">
        <v>8.949E-2</v>
      </c>
      <c r="I34" s="35">
        <f t="shared" si="2"/>
        <v>3.024762</v>
      </c>
    </row>
    <row r="35" spans="1:9">
      <c r="A35" s="18">
        <v>24</v>
      </c>
      <c r="B35" s="22" t="s">
        <v>69</v>
      </c>
      <c r="C35" s="29" t="s">
        <v>85</v>
      </c>
      <c r="D35" s="17" t="s">
        <v>86</v>
      </c>
      <c r="E35" s="20">
        <v>33.799999999999997</v>
      </c>
      <c r="F35" s="24"/>
      <c r="G35" s="32">
        <f t="shared" si="1"/>
        <v>0</v>
      </c>
      <c r="H35" s="17"/>
      <c r="I35" s="35">
        <f t="shared" si="2"/>
        <v>0</v>
      </c>
    </row>
    <row r="36" spans="1:9">
      <c r="A36" s="18">
        <v>25</v>
      </c>
      <c r="B36" s="22" t="s">
        <v>145</v>
      </c>
      <c r="C36" s="29" t="s">
        <v>87</v>
      </c>
      <c r="D36" s="17" t="s">
        <v>10</v>
      </c>
      <c r="E36" s="20">
        <v>16.3</v>
      </c>
      <c r="F36" s="24"/>
      <c r="G36" s="32">
        <f t="shared" si="1"/>
        <v>0</v>
      </c>
      <c r="H36" s="23">
        <v>0.17732999999999999</v>
      </c>
      <c r="I36" s="35">
        <f t="shared" si="2"/>
        <v>2.890479</v>
      </c>
    </row>
    <row r="37" spans="1:9">
      <c r="A37" s="18">
        <v>26</v>
      </c>
      <c r="B37" s="22" t="s">
        <v>146</v>
      </c>
      <c r="C37" s="29" t="s">
        <v>88</v>
      </c>
      <c r="D37" s="17" t="s">
        <v>10</v>
      </c>
      <c r="E37" s="20">
        <v>110.2</v>
      </c>
      <c r="F37" s="24"/>
      <c r="G37" s="32">
        <f t="shared" si="1"/>
        <v>0</v>
      </c>
      <c r="H37" s="23">
        <v>0.13611999999999999</v>
      </c>
      <c r="I37" s="35">
        <f t="shared" si="2"/>
        <v>15.000423999999999</v>
      </c>
    </row>
    <row r="38" spans="1:9">
      <c r="A38" s="18">
        <v>27</v>
      </c>
      <c r="B38" s="22" t="s">
        <v>69</v>
      </c>
      <c r="C38" s="39" t="s">
        <v>147</v>
      </c>
      <c r="D38" s="30" t="s">
        <v>10</v>
      </c>
      <c r="E38" s="20">
        <f>71.3+E36</f>
        <v>87.6</v>
      </c>
      <c r="F38" s="24"/>
      <c r="G38" s="32">
        <f t="shared" si="1"/>
        <v>0</v>
      </c>
      <c r="H38" s="17"/>
      <c r="I38" s="35">
        <f t="shared" si="2"/>
        <v>0</v>
      </c>
    </row>
    <row r="39" spans="1:9">
      <c r="A39" s="31">
        <v>28</v>
      </c>
      <c r="B39" s="22" t="s">
        <v>69</v>
      </c>
      <c r="C39" s="39" t="s">
        <v>148</v>
      </c>
      <c r="D39" s="30" t="s">
        <v>10</v>
      </c>
      <c r="E39" s="33">
        <v>38.9</v>
      </c>
      <c r="F39" s="37"/>
      <c r="G39" s="32"/>
      <c r="H39" s="30"/>
      <c r="I39" s="35"/>
    </row>
    <row r="40" spans="1:9">
      <c r="A40" s="31">
        <v>29</v>
      </c>
      <c r="B40" s="22" t="s">
        <v>69</v>
      </c>
      <c r="C40" s="39" t="s">
        <v>149</v>
      </c>
      <c r="D40" s="30" t="s">
        <v>27</v>
      </c>
      <c r="E40" s="33">
        <v>13</v>
      </c>
      <c r="F40" s="37"/>
      <c r="G40" s="32"/>
      <c r="H40" s="30"/>
      <c r="I40" s="35"/>
    </row>
    <row r="41" spans="1:9">
      <c r="A41" s="18">
        <v>30</v>
      </c>
      <c r="B41" s="22" t="s">
        <v>89</v>
      </c>
      <c r="C41" s="29" t="s">
        <v>90</v>
      </c>
      <c r="D41" s="17" t="s">
        <v>17</v>
      </c>
      <c r="E41" s="20">
        <v>17.3</v>
      </c>
      <c r="F41" s="24"/>
      <c r="G41" s="32">
        <f t="shared" si="1"/>
        <v>0</v>
      </c>
      <c r="H41" s="23">
        <v>2.3785500000000002</v>
      </c>
      <c r="I41" s="35">
        <f t="shared" si="2"/>
        <v>41.148915000000002</v>
      </c>
    </row>
    <row r="42" spans="1:9">
      <c r="A42" s="18">
        <v>31</v>
      </c>
      <c r="B42" s="22" t="s">
        <v>91</v>
      </c>
      <c r="C42" s="29" t="s">
        <v>92</v>
      </c>
      <c r="D42" s="17" t="s">
        <v>10</v>
      </c>
      <c r="E42" s="20">
        <v>16.3</v>
      </c>
      <c r="F42" s="24"/>
      <c r="G42" s="32">
        <f t="shared" si="1"/>
        <v>0</v>
      </c>
      <c r="H42" s="23">
        <v>0</v>
      </c>
      <c r="I42" s="35">
        <f t="shared" si="2"/>
        <v>0</v>
      </c>
    </row>
    <row r="43" spans="1:9">
      <c r="A43" s="31">
        <v>32</v>
      </c>
      <c r="B43" s="22" t="s">
        <v>126</v>
      </c>
      <c r="C43" s="39" t="s">
        <v>150</v>
      </c>
      <c r="D43" s="30" t="s">
        <v>5</v>
      </c>
      <c r="E43" s="33">
        <v>148</v>
      </c>
      <c r="F43" s="37"/>
      <c r="G43" s="32">
        <f t="shared" si="1"/>
        <v>0</v>
      </c>
      <c r="H43" s="35"/>
      <c r="I43" s="35"/>
    </row>
    <row r="44" spans="1:9">
      <c r="A44" s="17"/>
      <c r="B44" s="17"/>
      <c r="C44" s="17" t="s">
        <v>93</v>
      </c>
      <c r="D44" s="17"/>
      <c r="E44" s="17"/>
      <c r="F44" s="17"/>
      <c r="G44" s="17"/>
      <c r="H44" s="17"/>
      <c r="I44" s="23">
        <f>SUM(I14:I42)</f>
        <v>656.60449200000016</v>
      </c>
    </row>
    <row r="45" spans="1:9">
      <c r="A45" s="18">
        <v>35</v>
      </c>
      <c r="B45" s="17" t="s">
        <v>96</v>
      </c>
      <c r="C45" s="25" t="s">
        <v>97</v>
      </c>
      <c r="D45" s="17" t="s">
        <v>94</v>
      </c>
      <c r="E45" s="20">
        <f>I44</f>
        <v>656.60449200000016</v>
      </c>
      <c r="F45" s="24"/>
      <c r="G45" s="19">
        <f>E45*F45</f>
        <v>0</v>
      </c>
      <c r="H45" s="17"/>
      <c r="I45" s="17"/>
    </row>
    <row r="47" spans="1:9">
      <c r="A47" s="17"/>
      <c r="B47" s="17"/>
      <c r="C47" s="17" t="s">
        <v>95</v>
      </c>
      <c r="D47" s="17"/>
      <c r="E47" s="17"/>
      <c r="F47" s="17"/>
      <c r="G47" s="21">
        <f>SUM(G14:G46)</f>
        <v>0</v>
      </c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I47"/>
  <sheetViews>
    <sheetView workbookViewId="0"/>
  </sheetViews>
  <sheetFormatPr defaultRowHeight="15"/>
  <cols>
    <col min="2" max="2" width="14" customWidth="1"/>
    <col min="3" max="3" width="58.85546875" customWidth="1"/>
    <col min="7" max="7" width="17.85546875" customWidth="1"/>
    <col min="8" max="8" width="10.85546875" customWidth="1"/>
    <col min="9" max="9" width="11.7109375" customWidth="1"/>
  </cols>
  <sheetData>
    <row r="1" spans="1:7" ht="15.75">
      <c r="B1" s="1" t="s">
        <v>185</v>
      </c>
    </row>
    <row r="3" spans="1:7">
      <c r="A3" s="17"/>
      <c r="B3" s="17" t="s">
        <v>57</v>
      </c>
      <c r="C3" s="17" t="s">
        <v>58</v>
      </c>
      <c r="D3" s="26" t="s">
        <v>59</v>
      </c>
      <c r="E3" s="27" t="s">
        <v>60</v>
      </c>
      <c r="F3" s="27" t="s">
        <v>61</v>
      </c>
      <c r="G3" s="28" t="s">
        <v>62</v>
      </c>
    </row>
    <row r="4" spans="1:7">
      <c r="A4" s="17"/>
      <c r="B4" s="17" t="s">
        <v>46</v>
      </c>
      <c r="C4" s="17" t="s">
        <v>45</v>
      </c>
      <c r="D4" s="17"/>
      <c r="E4" s="17"/>
      <c r="F4" s="17"/>
      <c r="G4" s="17"/>
    </row>
    <row r="5" spans="1:7">
      <c r="A5" s="31">
        <v>1</v>
      </c>
      <c r="B5" s="30" t="s">
        <v>151</v>
      </c>
      <c r="C5" s="30" t="s">
        <v>152</v>
      </c>
      <c r="D5" s="30" t="s">
        <v>10</v>
      </c>
      <c r="E5" s="33">
        <v>11</v>
      </c>
      <c r="F5" s="33"/>
      <c r="G5" s="30">
        <f>E5*F5</f>
        <v>0</v>
      </c>
    </row>
    <row r="6" spans="1:7">
      <c r="A6" s="18">
        <v>2</v>
      </c>
      <c r="B6" s="30" t="s">
        <v>154</v>
      </c>
      <c r="C6" s="30" t="s">
        <v>153</v>
      </c>
      <c r="D6" s="17" t="s">
        <v>10</v>
      </c>
      <c r="E6" s="20">
        <v>41</v>
      </c>
      <c r="F6" s="24"/>
      <c r="G6" s="30">
        <f t="shared" ref="G6:G12" si="0">E6*F6</f>
        <v>0</v>
      </c>
    </row>
    <row r="7" spans="1:7">
      <c r="A7" s="31">
        <v>3</v>
      </c>
      <c r="B7" s="30" t="s">
        <v>155</v>
      </c>
      <c r="C7" s="30" t="s">
        <v>157</v>
      </c>
      <c r="D7" s="17" t="s">
        <v>17</v>
      </c>
      <c r="E7" s="20">
        <v>212.9</v>
      </c>
      <c r="F7" s="24"/>
      <c r="G7" s="30">
        <f t="shared" si="0"/>
        <v>0</v>
      </c>
    </row>
    <row r="8" spans="1:7">
      <c r="A8" s="31">
        <v>4</v>
      </c>
      <c r="B8" s="30" t="s">
        <v>158</v>
      </c>
      <c r="C8" s="30" t="s">
        <v>159</v>
      </c>
      <c r="D8" s="30" t="s">
        <v>17</v>
      </c>
      <c r="E8" s="33">
        <v>90.8</v>
      </c>
      <c r="F8" s="37"/>
      <c r="G8" s="30">
        <f t="shared" si="0"/>
        <v>0</v>
      </c>
    </row>
    <row r="9" spans="1:7">
      <c r="A9" s="31">
        <v>5</v>
      </c>
      <c r="B9" s="17" t="s">
        <v>65</v>
      </c>
      <c r="C9" s="17" t="s">
        <v>66</v>
      </c>
      <c r="D9" s="17" t="s">
        <v>5</v>
      </c>
      <c r="E9" s="20">
        <v>363</v>
      </c>
      <c r="F9" s="24"/>
      <c r="G9" s="30">
        <f t="shared" si="0"/>
        <v>0</v>
      </c>
    </row>
    <row r="10" spans="1:7">
      <c r="A10" s="31">
        <v>6</v>
      </c>
      <c r="B10" s="30" t="s">
        <v>156</v>
      </c>
      <c r="C10" s="17" t="s">
        <v>67</v>
      </c>
      <c r="D10" s="17" t="s">
        <v>5</v>
      </c>
      <c r="E10" s="20">
        <v>363</v>
      </c>
      <c r="F10" s="24"/>
      <c r="G10" s="30">
        <f t="shared" si="0"/>
        <v>0</v>
      </c>
    </row>
    <row r="11" spans="1:7">
      <c r="A11" s="31">
        <v>7</v>
      </c>
      <c r="B11" s="36" t="s">
        <v>160</v>
      </c>
      <c r="C11" s="36" t="s">
        <v>161</v>
      </c>
      <c r="D11" s="17" t="s">
        <v>17</v>
      </c>
      <c r="E11" s="20">
        <v>122.1</v>
      </c>
      <c r="F11" s="24"/>
      <c r="G11" s="30">
        <f t="shared" si="0"/>
        <v>0</v>
      </c>
    </row>
    <row r="12" spans="1:7">
      <c r="A12" s="31">
        <v>8</v>
      </c>
      <c r="B12" s="36" t="s">
        <v>162</v>
      </c>
      <c r="C12" s="36" t="s">
        <v>163</v>
      </c>
      <c r="D12" s="17" t="s">
        <v>17</v>
      </c>
      <c r="E12" s="20">
        <v>52.5</v>
      </c>
      <c r="F12" s="24"/>
      <c r="G12" s="30">
        <f t="shared" si="0"/>
        <v>0</v>
      </c>
    </row>
    <row r="14" spans="1:7">
      <c r="A14" s="17"/>
      <c r="B14" s="17"/>
      <c r="C14" s="30" t="s">
        <v>72</v>
      </c>
      <c r="D14" s="17"/>
      <c r="E14" s="17"/>
      <c r="F14" s="17"/>
      <c r="G14" s="21">
        <f>SUM(G5:G13)</f>
        <v>0</v>
      </c>
    </row>
    <row r="17" spans="1:9">
      <c r="A17" s="30"/>
      <c r="B17" s="30" t="s">
        <v>48</v>
      </c>
      <c r="C17" s="30" t="s">
        <v>49</v>
      </c>
      <c r="D17" s="30"/>
      <c r="E17" s="30"/>
      <c r="F17" s="30"/>
      <c r="G17" s="30"/>
      <c r="H17" s="38" t="s">
        <v>98</v>
      </c>
      <c r="I17" s="38" t="s">
        <v>94</v>
      </c>
    </row>
    <row r="18" spans="1:9">
      <c r="A18" s="31">
        <v>1</v>
      </c>
      <c r="B18" s="30" t="s">
        <v>164</v>
      </c>
      <c r="C18" s="30" t="s">
        <v>99</v>
      </c>
      <c r="D18" s="30" t="s">
        <v>17</v>
      </c>
      <c r="E18" s="33">
        <v>15.1</v>
      </c>
      <c r="F18" s="37"/>
      <c r="G18" s="32">
        <f>E18*F18</f>
        <v>0</v>
      </c>
      <c r="H18" s="35">
        <v>1.891</v>
      </c>
      <c r="I18" s="35">
        <f>E18*H18</f>
        <v>28.554099999999998</v>
      </c>
    </row>
    <row r="19" spans="1:9">
      <c r="A19" s="31">
        <v>2</v>
      </c>
      <c r="B19" s="30" t="s">
        <v>100</v>
      </c>
      <c r="C19" s="30" t="s">
        <v>101</v>
      </c>
      <c r="D19" s="30" t="s">
        <v>27</v>
      </c>
      <c r="E19" s="33">
        <v>5</v>
      </c>
      <c r="F19" s="37"/>
      <c r="G19" s="32">
        <f t="shared" ref="G19:G43" si="1">E19*F19</f>
        <v>0</v>
      </c>
      <c r="H19" s="35">
        <v>6.6E-3</v>
      </c>
      <c r="I19" s="35">
        <f t="shared" ref="I19:I43" si="2">E19*H19</f>
        <v>3.3000000000000002E-2</v>
      </c>
    </row>
    <row r="20" spans="1:9">
      <c r="A20" s="31">
        <v>3</v>
      </c>
      <c r="B20" s="30" t="s">
        <v>102</v>
      </c>
      <c r="C20" s="30" t="s">
        <v>103</v>
      </c>
      <c r="D20" s="30" t="s">
        <v>27</v>
      </c>
      <c r="E20" s="33">
        <v>5</v>
      </c>
      <c r="F20" s="37"/>
      <c r="G20" s="32">
        <f t="shared" si="1"/>
        <v>0</v>
      </c>
      <c r="H20" s="35">
        <v>8.1509999999999999E-2</v>
      </c>
      <c r="I20" s="35">
        <f t="shared" si="2"/>
        <v>0.40754999999999997</v>
      </c>
    </row>
    <row r="21" spans="1:9">
      <c r="A21" s="31">
        <v>4</v>
      </c>
      <c r="B21" s="30" t="s">
        <v>167</v>
      </c>
      <c r="C21" s="30" t="s">
        <v>166</v>
      </c>
      <c r="D21" s="30" t="s">
        <v>10</v>
      </c>
      <c r="E21" s="33">
        <v>47.5</v>
      </c>
      <c r="F21" s="37"/>
      <c r="G21" s="32">
        <f t="shared" si="1"/>
        <v>0</v>
      </c>
      <c r="H21" s="35"/>
      <c r="I21" s="35">
        <f t="shared" si="2"/>
        <v>0</v>
      </c>
    </row>
    <row r="22" spans="1:9">
      <c r="A22" s="31">
        <v>5</v>
      </c>
      <c r="B22" s="30" t="s">
        <v>168</v>
      </c>
      <c r="C22" s="30" t="s">
        <v>165</v>
      </c>
      <c r="D22" s="30" t="s">
        <v>10</v>
      </c>
      <c r="E22" s="33">
        <v>120.93</v>
      </c>
      <c r="F22" s="37"/>
      <c r="G22" s="32">
        <f t="shared" si="1"/>
        <v>0</v>
      </c>
      <c r="H22" s="35">
        <v>7.2399999999999999E-3</v>
      </c>
      <c r="I22" s="35">
        <f t="shared" si="2"/>
        <v>0.87553320000000001</v>
      </c>
    </row>
    <row r="23" spans="1:9">
      <c r="A23" s="31">
        <v>6</v>
      </c>
      <c r="B23" s="30" t="s">
        <v>69</v>
      </c>
      <c r="C23" s="30" t="s">
        <v>169</v>
      </c>
      <c r="D23" s="30" t="s">
        <v>10</v>
      </c>
      <c r="E23" s="33">
        <v>47.5</v>
      </c>
      <c r="F23" s="37"/>
      <c r="G23" s="32">
        <f t="shared" si="1"/>
        <v>0</v>
      </c>
      <c r="H23" s="35"/>
      <c r="I23" s="35">
        <f t="shared" si="2"/>
        <v>0</v>
      </c>
    </row>
    <row r="24" spans="1:9">
      <c r="A24" s="31">
        <v>7</v>
      </c>
      <c r="B24" s="30" t="s">
        <v>69</v>
      </c>
      <c r="C24" s="30" t="s">
        <v>170</v>
      </c>
      <c r="D24" s="30" t="s">
        <v>10</v>
      </c>
      <c r="E24" s="33">
        <v>120.93</v>
      </c>
      <c r="F24" s="37"/>
      <c r="G24" s="32">
        <f t="shared" si="1"/>
        <v>0</v>
      </c>
      <c r="H24" s="35"/>
      <c r="I24" s="35">
        <f t="shared" si="2"/>
        <v>0</v>
      </c>
    </row>
    <row r="25" spans="1:9">
      <c r="A25" s="31">
        <v>8</v>
      </c>
      <c r="B25" s="30" t="s">
        <v>69</v>
      </c>
      <c r="C25" s="30" t="s">
        <v>171</v>
      </c>
      <c r="D25" s="30" t="s">
        <v>27</v>
      </c>
      <c r="E25" s="33">
        <v>7</v>
      </c>
      <c r="F25" s="37"/>
      <c r="G25" s="32">
        <f t="shared" si="1"/>
        <v>0</v>
      </c>
      <c r="H25" s="35"/>
      <c r="I25" s="35">
        <f t="shared" si="2"/>
        <v>0</v>
      </c>
    </row>
    <row r="26" spans="1:9">
      <c r="A26" s="31">
        <v>9</v>
      </c>
      <c r="B26" s="30" t="s">
        <v>69</v>
      </c>
      <c r="C26" s="30" t="s">
        <v>172</v>
      </c>
      <c r="D26" s="30" t="s">
        <v>27</v>
      </c>
      <c r="E26" s="33">
        <v>14</v>
      </c>
      <c r="F26" s="37"/>
      <c r="G26" s="32">
        <f t="shared" si="1"/>
        <v>0</v>
      </c>
      <c r="H26" s="35"/>
      <c r="I26" s="35">
        <f t="shared" si="2"/>
        <v>0</v>
      </c>
    </row>
    <row r="27" spans="1:9">
      <c r="A27" s="31">
        <v>10</v>
      </c>
      <c r="B27" s="30" t="s">
        <v>104</v>
      </c>
      <c r="C27" s="30" t="s">
        <v>173</v>
      </c>
      <c r="D27" s="30" t="s">
        <v>27</v>
      </c>
      <c r="E27" s="33">
        <v>4</v>
      </c>
      <c r="F27" s="37"/>
      <c r="G27" s="32">
        <f t="shared" si="1"/>
        <v>0</v>
      </c>
      <c r="H27" s="35">
        <v>1.4E-2</v>
      </c>
      <c r="I27" s="35">
        <f t="shared" si="2"/>
        <v>5.6000000000000001E-2</v>
      </c>
    </row>
    <row r="28" spans="1:9">
      <c r="A28" s="31">
        <v>11</v>
      </c>
      <c r="B28" s="30" t="s">
        <v>174</v>
      </c>
      <c r="C28" s="30" t="s">
        <v>176</v>
      </c>
      <c r="D28" s="30" t="s">
        <v>27</v>
      </c>
      <c r="E28" s="33">
        <v>3</v>
      </c>
      <c r="F28" s="37"/>
      <c r="G28" s="32">
        <f t="shared" si="1"/>
        <v>0</v>
      </c>
      <c r="H28" s="35">
        <v>2.1000000000000001E-2</v>
      </c>
      <c r="I28" s="35">
        <f t="shared" si="2"/>
        <v>6.3E-2</v>
      </c>
    </row>
    <row r="29" spans="1:9">
      <c r="A29" s="31">
        <v>12</v>
      </c>
      <c r="B29" s="39" t="s">
        <v>174</v>
      </c>
      <c r="C29" s="30" t="s">
        <v>175</v>
      </c>
      <c r="D29" s="30" t="s">
        <v>27</v>
      </c>
      <c r="E29" s="33">
        <v>5</v>
      </c>
      <c r="F29" s="37"/>
      <c r="G29" s="32">
        <f t="shared" si="1"/>
        <v>0</v>
      </c>
      <c r="H29" s="35">
        <v>2.1000000000000001E-2</v>
      </c>
      <c r="I29" s="35">
        <f t="shared" si="2"/>
        <v>0.10500000000000001</v>
      </c>
    </row>
    <row r="30" spans="1:9">
      <c r="A30" s="31">
        <v>13</v>
      </c>
      <c r="B30" s="39" t="s">
        <v>177</v>
      </c>
      <c r="C30" s="30" t="s">
        <v>178</v>
      </c>
      <c r="D30" s="30" t="s">
        <v>27</v>
      </c>
      <c r="E30" s="33">
        <v>5</v>
      </c>
      <c r="F30" s="37"/>
      <c r="G30" s="32">
        <f t="shared" si="1"/>
        <v>0</v>
      </c>
      <c r="H30" s="35">
        <v>2.5000000000000001E-2</v>
      </c>
      <c r="I30" s="35">
        <f t="shared" si="2"/>
        <v>0.125</v>
      </c>
    </row>
    <row r="31" spans="1:9">
      <c r="A31" s="31">
        <v>14</v>
      </c>
      <c r="B31" s="39" t="s">
        <v>69</v>
      </c>
      <c r="C31" s="30" t="s">
        <v>179</v>
      </c>
      <c r="D31" s="30" t="s">
        <v>27</v>
      </c>
      <c r="E31" s="33">
        <v>5</v>
      </c>
      <c r="F31" s="37"/>
      <c r="G31" s="32">
        <f t="shared" si="1"/>
        <v>0</v>
      </c>
      <c r="H31" s="30"/>
      <c r="I31" s="35">
        <f t="shared" si="2"/>
        <v>0</v>
      </c>
    </row>
    <row r="32" spans="1:9">
      <c r="A32" s="31">
        <v>15</v>
      </c>
      <c r="B32" s="39" t="s">
        <v>69</v>
      </c>
      <c r="C32" s="30" t="s">
        <v>180</v>
      </c>
      <c r="D32" s="30" t="s">
        <v>27</v>
      </c>
      <c r="E32" s="33">
        <v>4</v>
      </c>
      <c r="F32" s="37"/>
      <c r="G32" s="32">
        <f t="shared" si="1"/>
        <v>0</v>
      </c>
      <c r="H32" s="30"/>
      <c r="I32" s="35">
        <f t="shared" si="2"/>
        <v>0</v>
      </c>
    </row>
    <row r="33" spans="1:9">
      <c r="A33" s="31">
        <v>16</v>
      </c>
      <c r="B33" s="39" t="s">
        <v>69</v>
      </c>
      <c r="C33" s="30" t="s">
        <v>181</v>
      </c>
      <c r="D33" s="30" t="s">
        <v>27</v>
      </c>
      <c r="E33" s="33">
        <v>3</v>
      </c>
      <c r="F33" s="37"/>
      <c r="G33" s="32">
        <f t="shared" si="1"/>
        <v>0</v>
      </c>
      <c r="H33" s="35"/>
      <c r="I33" s="35">
        <f t="shared" si="2"/>
        <v>0</v>
      </c>
    </row>
    <row r="34" spans="1:9">
      <c r="A34" s="31">
        <v>17</v>
      </c>
      <c r="B34" s="39" t="s">
        <v>69</v>
      </c>
      <c r="C34" s="30" t="s">
        <v>182</v>
      </c>
      <c r="D34" s="30" t="s">
        <v>27</v>
      </c>
      <c r="E34" s="33">
        <v>5</v>
      </c>
      <c r="F34" s="37"/>
      <c r="G34" s="32">
        <f t="shared" si="1"/>
        <v>0</v>
      </c>
      <c r="H34" s="35"/>
      <c r="I34" s="35">
        <f t="shared" si="2"/>
        <v>0</v>
      </c>
    </row>
    <row r="35" spans="1:9">
      <c r="A35" s="31">
        <v>18</v>
      </c>
      <c r="B35" s="39" t="s">
        <v>105</v>
      </c>
      <c r="C35" s="30" t="s">
        <v>106</v>
      </c>
      <c r="D35" s="30" t="s">
        <v>27</v>
      </c>
      <c r="E35" s="33">
        <v>7</v>
      </c>
      <c r="F35" s="37"/>
      <c r="G35" s="32">
        <f t="shared" si="1"/>
        <v>0</v>
      </c>
      <c r="H35" s="35">
        <v>0.34089999999999998</v>
      </c>
      <c r="I35" s="35">
        <f t="shared" si="2"/>
        <v>2.3862999999999999</v>
      </c>
    </row>
    <row r="36" spans="1:9">
      <c r="A36" s="31">
        <v>19</v>
      </c>
      <c r="B36" s="39" t="s">
        <v>69</v>
      </c>
      <c r="C36" s="30" t="s">
        <v>107</v>
      </c>
      <c r="D36" s="30" t="s">
        <v>27</v>
      </c>
      <c r="E36" s="33">
        <v>7</v>
      </c>
      <c r="F36" s="37"/>
      <c r="G36" s="32">
        <f t="shared" si="1"/>
        <v>0</v>
      </c>
      <c r="H36" s="30"/>
      <c r="I36" s="35">
        <f t="shared" si="2"/>
        <v>0</v>
      </c>
    </row>
    <row r="37" spans="1:9">
      <c r="A37" s="31">
        <v>20</v>
      </c>
      <c r="B37" s="39" t="s">
        <v>69</v>
      </c>
      <c r="C37" s="30" t="s">
        <v>108</v>
      </c>
      <c r="D37" s="30" t="s">
        <v>27</v>
      </c>
      <c r="E37" s="33">
        <v>7</v>
      </c>
      <c r="F37" s="37"/>
      <c r="G37" s="32">
        <f t="shared" si="1"/>
        <v>0</v>
      </c>
      <c r="H37" s="30"/>
      <c r="I37" s="35">
        <f t="shared" si="2"/>
        <v>0</v>
      </c>
    </row>
    <row r="38" spans="1:9">
      <c r="A38" s="31">
        <v>21</v>
      </c>
      <c r="B38" s="39" t="s">
        <v>69</v>
      </c>
      <c r="C38" s="30" t="s">
        <v>109</v>
      </c>
      <c r="D38" s="30" t="s">
        <v>27</v>
      </c>
      <c r="E38" s="33">
        <v>7</v>
      </c>
      <c r="F38" s="37"/>
      <c r="G38" s="32">
        <f t="shared" si="1"/>
        <v>0</v>
      </c>
      <c r="H38" s="30"/>
      <c r="I38" s="35">
        <f t="shared" si="2"/>
        <v>0</v>
      </c>
    </row>
    <row r="39" spans="1:9">
      <c r="A39" s="31">
        <v>22</v>
      </c>
      <c r="B39" s="39" t="s">
        <v>69</v>
      </c>
      <c r="C39" s="30" t="s">
        <v>110</v>
      </c>
      <c r="D39" s="30" t="s">
        <v>27</v>
      </c>
      <c r="E39" s="33">
        <v>7</v>
      </c>
      <c r="F39" s="37"/>
      <c r="G39" s="32">
        <f t="shared" si="1"/>
        <v>0</v>
      </c>
      <c r="H39" s="30"/>
      <c r="I39" s="35">
        <f t="shared" si="2"/>
        <v>0</v>
      </c>
    </row>
    <row r="40" spans="1:9">
      <c r="A40" s="31">
        <v>23</v>
      </c>
      <c r="B40" s="39" t="s">
        <v>69</v>
      </c>
      <c r="C40" s="30" t="s">
        <v>111</v>
      </c>
      <c r="D40" s="30" t="s">
        <v>82</v>
      </c>
      <c r="E40" s="33">
        <v>7</v>
      </c>
      <c r="F40" s="37"/>
      <c r="G40" s="32">
        <f t="shared" si="1"/>
        <v>0</v>
      </c>
      <c r="H40" s="30"/>
      <c r="I40" s="35">
        <f t="shared" si="2"/>
        <v>0</v>
      </c>
    </row>
    <row r="41" spans="1:9">
      <c r="A41" s="31">
        <v>24</v>
      </c>
      <c r="B41" s="39" t="s">
        <v>69</v>
      </c>
      <c r="C41" s="30" t="s">
        <v>112</v>
      </c>
      <c r="D41" s="30" t="s">
        <v>27</v>
      </c>
      <c r="E41" s="33">
        <v>7</v>
      </c>
      <c r="F41" s="37"/>
      <c r="G41" s="32">
        <f t="shared" si="1"/>
        <v>0</v>
      </c>
      <c r="H41" s="30"/>
      <c r="I41" s="35">
        <f t="shared" si="2"/>
        <v>0</v>
      </c>
    </row>
    <row r="42" spans="1:9">
      <c r="A42" s="31">
        <v>25</v>
      </c>
      <c r="B42" s="39" t="s">
        <v>113</v>
      </c>
      <c r="C42" s="39" t="s">
        <v>114</v>
      </c>
      <c r="D42" s="39" t="s">
        <v>27</v>
      </c>
      <c r="E42" s="33">
        <v>5</v>
      </c>
      <c r="F42" s="37"/>
      <c r="G42" s="32">
        <f t="shared" si="1"/>
        <v>0</v>
      </c>
      <c r="H42" s="35">
        <v>7.0200000000000002E-3</v>
      </c>
      <c r="I42" s="35">
        <f t="shared" si="2"/>
        <v>3.5099999999999999E-2</v>
      </c>
    </row>
    <row r="43" spans="1:9">
      <c r="A43" s="31">
        <v>26</v>
      </c>
      <c r="B43" s="39" t="s">
        <v>69</v>
      </c>
      <c r="C43" s="39" t="s">
        <v>115</v>
      </c>
      <c r="D43" s="39" t="s">
        <v>27</v>
      </c>
      <c r="E43" s="33">
        <v>5</v>
      </c>
      <c r="F43" s="37"/>
      <c r="G43" s="32">
        <f t="shared" si="1"/>
        <v>0</v>
      </c>
      <c r="H43" s="30"/>
      <c r="I43" s="35">
        <f t="shared" si="2"/>
        <v>0</v>
      </c>
    </row>
    <row r="44" spans="1:9">
      <c r="A44" s="30"/>
      <c r="B44" s="36"/>
      <c r="C44" s="36" t="s">
        <v>93</v>
      </c>
      <c r="D44" s="30"/>
      <c r="E44" s="30"/>
      <c r="F44" s="30"/>
      <c r="G44" s="30"/>
      <c r="H44" s="30"/>
      <c r="I44" s="35">
        <f>SUM(I18:I43)</f>
        <v>32.640583200000002</v>
      </c>
    </row>
    <row r="45" spans="1:9">
      <c r="A45" s="31">
        <v>34</v>
      </c>
      <c r="B45" s="36" t="s">
        <v>116</v>
      </c>
      <c r="C45" s="36" t="s">
        <v>117</v>
      </c>
      <c r="D45" s="30" t="s">
        <v>94</v>
      </c>
      <c r="E45" s="33">
        <f>I44</f>
        <v>32.640583200000002</v>
      </c>
      <c r="F45" s="37"/>
      <c r="G45" s="32">
        <f>E45*F45</f>
        <v>0</v>
      </c>
      <c r="H45" s="30"/>
      <c r="I45" s="30"/>
    </row>
    <row r="47" spans="1:9">
      <c r="A47" s="30"/>
      <c r="B47" s="30"/>
      <c r="C47" s="30" t="s">
        <v>118</v>
      </c>
      <c r="D47" s="30"/>
      <c r="E47" s="30"/>
      <c r="F47" s="30"/>
      <c r="G47" s="34">
        <f>SUM(G18:G46)</f>
        <v>0</v>
      </c>
      <c r="H47" s="30"/>
      <c r="I47" s="30"/>
    </row>
  </sheetData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2:D41"/>
  <sheetViews>
    <sheetView workbookViewId="0"/>
  </sheetViews>
  <sheetFormatPr defaultRowHeight="15"/>
  <cols>
    <col min="2" max="2" width="53" customWidth="1"/>
    <col min="3" max="3" width="6.28515625" customWidth="1"/>
    <col min="4" max="4" width="8.42578125" customWidth="1"/>
  </cols>
  <sheetData>
    <row r="2" spans="1:4" ht="15.75">
      <c r="B2" s="1" t="s">
        <v>0</v>
      </c>
    </row>
    <row r="3" spans="1:4">
      <c r="B3" t="s">
        <v>184</v>
      </c>
    </row>
    <row r="4" spans="1:4">
      <c r="C4" t="s">
        <v>3</v>
      </c>
      <c r="D4" t="s">
        <v>4</v>
      </c>
    </row>
    <row r="5" spans="1:4">
      <c r="A5">
        <v>1</v>
      </c>
      <c r="B5" t="s">
        <v>2</v>
      </c>
      <c r="C5" t="s">
        <v>5</v>
      </c>
      <c r="D5">
        <v>941</v>
      </c>
    </row>
    <row r="6" spans="1:4">
      <c r="A6">
        <v>2</v>
      </c>
      <c r="B6" t="s">
        <v>6</v>
      </c>
      <c r="C6" t="s">
        <v>5</v>
      </c>
      <c r="D6">
        <v>234</v>
      </c>
    </row>
    <row r="7" spans="1:4">
      <c r="A7">
        <v>3</v>
      </c>
      <c r="B7" t="s">
        <v>7</v>
      </c>
      <c r="C7" t="s">
        <v>5</v>
      </c>
      <c r="D7">
        <v>20</v>
      </c>
    </row>
    <row r="8" spans="1:4">
      <c r="A8">
        <v>4</v>
      </c>
      <c r="B8" t="s">
        <v>15</v>
      </c>
      <c r="C8" t="s">
        <v>5</v>
      </c>
      <c r="D8">
        <v>5</v>
      </c>
    </row>
    <row r="9" spans="1:4">
      <c r="A9">
        <v>5</v>
      </c>
      <c r="B9" t="s">
        <v>8</v>
      </c>
      <c r="C9" t="s">
        <v>5</v>
      </c>
      <c r="D9">
        <v>33</v>
      </c>
    </row>
    <row r="10" spans="1:4">
      <c r="A10">
        <v>6</v>
      </c>
      <c r="B10" t="s">
        <v>14</v>
      </c>
      <c r="C10" t="s">
        <v>5</v>
      </c>
      <c r="D10">
        <v>148</v>
      </c>
    </row>
    <row r="11" spans="1:4">
      <c r="A11">
        <v>7</v>
      </c>
      <c r="B11" t="s">
        <v>9</v>
      </c>
      <c r="C11" t="s">
        <v>10</v>
      </c>
      <c r="D11">
        <f>6+11.5+7.3+2.3+11.6+12.4+13.4+4.8+2</f>
        <v>71.3</v>
      </c>
    </row>
    <row r="12" spans="1:4">
      <c r="A12">
        <v>8</v>
      </c>
      <c r="B12" t="s">
        <v>11</v>
      </c>
      <c r="C12" t="s">
        <v>10</v>
      </c>
      <c r="D12">
        <f>5.4+3.6+21.2+4+4.7</f>
        <v>38.900000000000006</v>
      </c>
    </row>
    <row r="13" spans="1:4">
      <c r="A13">
        <v>9</v>
      </c>
      <c r="B13" t="s">
        <v>12</v>
      </c>
      <c r="C13" t="s">
        <v>10</v>
      </c>
      <c r="D13">
        <f>8.6+7.7</f>
        <v>16.3</v>
      </c>
    </row>
    <row r="14" spans="1:4">
      <c r="A14">
        <v>10</v>
      </c>
      <c r="B14" t="s">
        <v>13</v>
      </c>
      <c r="C14" t="s">
        <v>10</v>
      </c>
      <c r="D14">
        <f>174.2+61.2+45.8</f>
        <v>281.2</v>
      </c>
    </row>
    <row r="15" spans="1:4">
      <c r="A15">
        <v>11</v>
      </c>
      <c r="B15" t="s">
        <v>24</v>
      </c>
      <c r="C15" t="s">
        <v>10</v>
      </c>
      <c r="D15">
        <v>33.799999999999997</v>
      </c>
    </row>
    <row r="16" spans="1:4">
      <c r="A16">
        <v>12</v>
      </c>
      <c r="B16" t="s">
        <v>16</v>
      </c>
      <c r="C16" t="s">
        <v>17</v>
      </c>
      <c r="D16">
        <v>762</v>
      </c>
    </row>
    <row r="17" spans="1:4">
      <c r="A17">
        <v>13</v>
      </c>
      <c r="B17" t="s">
        <v>20</v>
      </c>
      <c r="C17" t="s">
        <v>5</v>
      </c>
      <c r="D17">
        <v>1190</v>
      </c>
    </row>
    <row r="18" spans="1:4">
      <c r="A18">
        <v>14</v>
      </c>
      <c r="B18" t="s">
        <v>18</v>
      </c>
      <c r="C18" t="s">
        <v>5</v>
      </c>
      <c r="D18">
        <v>259</v>
      </c>
    </row>
    <row r="19" spans="1:4">
      <c r="A19">
        <v>15</v>
      </c>
      <c r="B19" t="s">
        <v>19</v>
      </c>
      <c r="C19" t="s">
        <v>5</v>
      </c>
      <c r="D19">
        <v>1060</v>
      </c>
    </row>
    <row r="20" spans="1:4">
      <c r="A20">
        <v>16</v>
      </c>
      <c r="B20" t="s">
        <v>21</v>
      </c>
      <c r="C20" t="s">
        <v>5</v>
      </c>
      <c r="D20">
        <v>2340</v>
      </c>
    </row>
    <row r="21" spans="1:4">
      <c r="A21">
        <v>17</v>
      </c>
      <c r="B21" t="s">
        <v>22</v>
      </c>
      <c r="C21" t="s">
        <v>5</v>
      </c>
      <c r="D21">
        <v>259</v>
      </c>
    </row>
    <row r="22" spans="1:4">
      <c r="A22">
        <v>18</v>
      </c>
      <c r="B22" t="s">
        <v>23</v>
      </c>
      <c r="C22" t="s">
        <v>5</v>
      </c>
      <c r="D22">
        <v>1200</v>
      </c>
    </row>
    <row r="23" spans="1:4">
      <c r="A23">
        <v>19</v>
      </c>
      <c r="B23" t="s">
        <v>31</v>
      </c>
      <c r="C23" t="s">
        <v>27</v>
      </c>
      <c r="D23">
        <v>1</v>
      </c>
    </row>
    <row r="24" spans="1:4">
      <c r="A24">
        <v>20</v>
      </c>
      <c r="B24" t="s">
        <v>34</v>
      </c>
      <c r="C24" t="s">
        <v>30</v>
      </c>
      <c r="D24">
        <v>1</v>
      </c>
    </row>
    <row r="26" spans="1:4">
      <c r="B26" t="s">
        <v>185</v>
      </c>
    </row>
    <row r="27" spans="1:4">
      <c r="C27" t="s">
        <v>3</v>
      </c>
      <c r="D27" t="s">
        <v>4</v>
      </c>
    </row>
    <row r="28" spans="1:4">
      <c r="A28">
        <v>1</v>
      </c>
      <c r="B28" t="s">
        <v>25</v>
      </c>
      <c r="C28" t="s">
        <v>10</v>
      </c>
      <c r="D28">
        <v>120.93</v>
      </c>
    </row>
    <row r="29" spans="1:4">
      <c r="A29">
        <v>2</v>
      </c>
      <c r="B29" t="s">
        <v>26</v>
      </c>
      <c r="C29" t="s">
        <v>10</v>
      </c>
      <c r="D29">
        <v>47.5</v>
      </c>
    </row>
    <row r="30" spans="1:4">
      <c r="A30">
        <v>3</v>
      </c>
      <c r="B30" t="s">
        <v>41</v>
      </c>
      <c r="C30" t="s">
        <v>27</v>
      </c>
      <c r="D30">
        <v>5</v>
      </c>
    </row>
    <row r="31" spans="1:4">
      <c r="A31">
        <v>4</v>
      </c>
      <c r="B31" t="s">
        <v>28</v>
      </c>
      <c r="C31" t="s">
        <v>27</v>
      </c>
      <c r="D31">
        <v>4</v>
      </c>
    </row>
    <row r="32" spans="1:4">
      <c r="A32">
        <v>5</v>
      </c>
      <c r="B32" t="s">
        <v>29</v>
      </c>
      <c r="C32" t="s">
        <v>27</v>
      </c>
      <c r="D32">
        <v>3</v>
      </c>
    </row>
    <row r="33" spans="1:4">
      <c r="A33">
        <v>6</v>
      </c>
      <c r="B33" t="s">
        <v>32</v>
      </c>
      <c r="C33" t="s">
        <v>27</v>
      </c>
      <c r="D33">
        <v>5</v>
      </c>
    </row>
    <row r="34" spans="1:4">
      <c r="A34">
        <v>7</v>
      </c>
      <c r="B34" t="s">
        <v>42</v>
      </c>
      <c r="C34" t="s">
        <v>30</v>
      </c>
      <c r="D34">
        <v>5</v>
      </c>
    </row>
    <row r="35" spans="1:4">
      <c r="B35" t="s">
        <v>33</v>
      </c>
    </row>
    <row r="36" spans="1:4">
      <c r="A36">
        <v>8</v>
      </c>
      <c r="B36" t="s">
        <v>40</v>
      </c>
      <c r="C36" t="s">
        <v>30</v>
      </c>
      <c r="D36">
        <v>7</v>
      </c>
    </row>
    <row r="37" spans="1:4">
      <c r="A37">
        <v>9</v>
      </c>
      <c r="B37" t="s">
        <v>35</v>
      </c>
      <c r="C37" t="s">
        <v>17</v>
      </c>
      <c r="D37">
        <v>212.9</v>
      </c>
    </row>
    <row r="38" spans="1:4">
      <c r="A38">
        <v>10</v>
      </c>
      <c r="B38" t="s">
        <v>36</v>
      </c>
      <c r="C38" t="s">
        <v>17</v>
      </c>
      <c r="D38">
        <v>15.1</v>
      </c>
    </row>
    <row r="39" spans="1:4">
      <c r="A39">
        <v>11</v>
      </c>
      <c r="B39" t="s">
        <v>37</v>
      </c>
      <c r="C39" t="s">
        <v>17</v>
      </c>
      <c r="D39">
        <v>52.5</v>
      </c>
    </row>
    <row r="40" spans="1:4">
      <c r="A40">
        <v>12</v>
      </c>
      <c r="B40" t="s">
        <v>38</v>
      </c>
      <c r="C40" t="s">
        <v>17</v>
      </c>
      <c r="D40">
        <f>D37-D41</f>
        <v>122.10000000000001</v>
      </c>
    </row>
    <row r="41" spans="1:4">
      <c r="A41">
        <v>13</v>
      </c>
      <c r="B41" t="s">
        <v>39</v>
      </c>
      <c r="C41" t="s">
        <v>17</v>
      </c>
      <c r="D41">
        <v>90.8</v>
      </c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Rekapitulace</vt:lpstr>
      <vt:lpstr>Komunikace</vt:lpstr>
      <vt:lpstr>Odvodnění</vt:lpstr>
      <vt:lpstr>Výkaz výměr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Nessy</dc:creator>
  <cp:lastModifiedBy>koniklec1</cp:lastModifiedBy>
  <dcterms:created xsi:type="dcterms:W3CDTF">2015-03-29T14:23:22Z</dcterms:created>
  <dcterms:modified xsi:type="dcterms:W3CDTF">2015-05-12T12:14:01Z</dcterms:modified>
</cp:coreProperties>
</file>